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9 месяцев 2024 г\Пояснительная записка\"/>
    </mc:Choice>
  </mc:AlternateContent>
  <bookViews>
    <workbookView xWindow="15" yWindow="0" windowWidth="16350" windowHeight="11700"/>
  </bookViews>
  <sheets>
    <sheet name="Лист1" sheetId="32" r:id="rId1"/>
  </sheets>
  <calcPr calcId="152511"/>
</workbook>
</file>

<file path=xl/calcChain.xml><?xml version="1.0" encoding="utf-8"?>
<calcChain xmlns="http://schemas.openxmlformats.org/spreadsheetml/2006/main">
  <c r="C30" i="32" l="1"/>
  <c r="B39" i="32" l="1"/>
  <c r="C39" i="32"/>
  <c r="D46" i="32" l="1"/>
  <c r="D41" i="32"/>
  <c r="D35" i="32" l="1"/>
  <c r="D38" i="32"/>
  <c r="C40" i="32" l="1"/>
  <c r="D44" i="32" l="1"/>
  <c r="B24" i="32" l="1"/>
  <c r="C24" i="32" l="1"/>
  <c r="D25" i="32"/>
  <c r="B40" i="32" l="1"/>
  <c r="D16" i="32" l="1"/>
  <c r="D29" i="32" l="1"/>
  <c r="C13" i="32"/>
  <c r="B13" i="32"/>
  <c r="D14" i="32"/>
  <c r="D15" i="32" l="1"/>
  <c r="D36" i="32"/>
  <c r="D34" i="32"/>
  <c r="B30" i="32"/>
  <c r="D12" i="32"/>
  <c r="D28" i="32"/>
  <c r="D20" i="32" l="1"/>
  <c r="D21" i="32"/>
  <c r="D22" i="32"/>
  <c r="D32" i="32"/>
  <c r="D27" i="32" l="1"/>
  <c r="D45" i="32"/>
  <c r="B33" i="32"/>
  <c r="C33" i="32"/>
  <c r="D18" i="32"/>
  <c r="C9" i="32"/>
  <c r="B9" i="32"/>
  <c r="D17" i="32"/>
  <c r="D11" i="32"/>
  <c r="D10" i="32"/>
  <c r="D19" i="32"/>
  <c r="D31" i="32"/>
  <c r="D26" i="32"/>
  <c r="D43" i="32"/>
  <c r="D42" i="32"/>
  <c r="D37" i="32"/>
  <c r="D33" i="32" l="1"/>
  <c r="C8" i="32"/>
  <c r="B8" i="32"/>
  <c r="B50" i="32" s="1"/>
  <c r="D30" i="32"/>
  <c r="D40" i="32"/>
  <c r="D13" i="32"/>
  <c r="D24" i="32"/>
  <c r="D39" i="32"/>
  <c r="D9" i="32"/>
  <c r="D8" i="32" l="1"/>
  <c r="C50" i="32"/>
  <c r="E46" i="32" s="1"/>
  <c r="E25" i="32" l="1"/>
  <c r="E35" i="32"/>
  <c r="E14" i="32"/>
  <c r="E16" i="32"/>
  <c r="E28" i="32"/>
  <c r="E12" i="32"/>
  <c r="E27" i="32"/>
  <c r="E48" i="32"/>
  <c r="E40" i="32"/>
  <c r="E47" i="32"/>
  <c r="E39" i="32"/>
  <c r="E49" i="32"/>
  <c r="E29" i="32"/>
  <c r="E8" i="32"/>
  <c r="E26" i="32"/>
  <c r="E34" i="32"/>
  <c r="E31" i="32"/>
  <c r="E13" i="32"/>
  <c r="E50" i="32"/>
  <c r="E45" i="32"/>
  <c r="E19" i="32"/>
  <c r="E17" i="32"/>
  <c r="E37" i="32"/>
  <c r="E11" i="32"/>
  <c r="E33" i="32"/>
  <c r="E36" i="32"/>
  <c r="E30" i="32"/>
  <c r="D50" i="32"/>
  <c r="E23" i="32"/>
  <c r="E44" i="32"/>
  <c r="E32" i="32"/>
  <c r="E43" i="32"/>
  <c r="E9" i="32"/>
  <c r="E18" i="32"/>
  <c r="E24" i="32"/>
  <c r="E42" i="32"/>
  <c r="E10" i="32"/>
  <c r="E41" i="32"/>
  <c r="E38" i="32"/>
  <c r="E15" i="32"/>
</calcChain>
</file>

<file path=xl/sharedStrings.xml><?xml version="1.0" encoding="utf-8"?>
<sst xmlns="http://schemas.openxmlformats.org/spreadsheetml/2006/main" count="49" uniqueCount="49">
  <si>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</si>
  <si>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</si>
  <si>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</si>
  <si>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</si>
  <si>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</si>
  <si>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</si>
  <si>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</si>
  <si>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</si>
  <si>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</si>
  <si>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 xml:space="preserve">Налог на доходы физических лиц  </t>
  </si>
  <si>
    <t>Налог на прибыль организаций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</si>
  <si>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</si>
  <si>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</t>
  </si>
  <si>
    <t>Тыс.рублей</t>
  </si>
  <si>
    <t>Дотации бюджетам субъектов РФ и муниципальных образований</t>
  </si>
  <si>
    <t>Субсидии бюджетам субъектов РФ и муниципальных образований (межбюджетные субсидии)</t>
  </si>
  <si>
    <t>Субвенции бюджетам субъектов РФ и муниципальных образований</t>
  </si>
  <si>
    <t>Иные межбюджетные трансферты</t>
  </si>
  <si>
    <t>ИТОГО :</t>
  </si>
  <si>
    <t>% исполнения</t>
  </si>
  <si>
    <t>ЗАДОЛЖЕННОСТЬ И ПЕРЕРАСЧЕТЫ ПО ОТМЕНЕННЫМ НАЛОГАМ,СБОРАМ И ИНЫМ ОБЯЗАТЕЛЬНЫМ ПЛАТЕЖАМ</t>
  </si>
  <si>
    <t>ДОХОДЫ ОТ ОКАЗАНИЯ ПЛАТНЫХ УСЛУГ И КОМПЕНСАЦИИ ЗАТРАТ ГОСУДАРСТВА</t>
  </si>
  <si>
    <t>Доходы от продажи земельных участков</t>
  </si>
  <si>
    <t>ПРОЧИЕ НЕНАЛОГОВЫЕ ДОХОДЫ</t>
  </si>
  <si>
    <t>к пояснительной записке</t>
  </si>
  <si>
    <t>НАЛОГОВЫЕ И НЕНАЛОГОВЫЕ ДОХОДЫ</t>
  </si>
  <si>
    <t>Межбюджетные трансферты, передаваемые бюджетам МР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</si>
  <si>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 на добычу полезных ископаемых</t>
  </si>
  <si>
    <t>Удел. вес, %</t>
  </si>
  <si>
    <t>БЕЗВОЗМЕЗДНЫЕ ПОСТУПЛЕНИЯ ОТ ДРУГИХ БЮДЖЕТОВ БЮДЖЕТНОЙ СИСТЕМЫ</t>
  </si>
  <si>
    <t>НАЛОГИ НА ТОВАРЫ (АКЦИЗЫ)</t>
  </si>
  <si>
    <t>Приложение 1</t>
  </si>
  <si>
    <t>Единый сельскохозяйственные налог</t>
  </si>
  <si>
    <t>ПРОЧИЕ БЕЗВОЗМЕЗДНЫЕ ПОСТУПЛЕНИЯ В БЮДЖЕТЫ МУНИЦИПАЛЬНЫХ РАЙОНОВ (2.07)</t>
  </si>
  <si>
    <r>
      <t xml:space="preserve">Доходы, получаемые в виде арендной </t>
    </r>
    <r>
      <rPr>
        <i/>
        <sz val="12"/>
        <color indexed="18"/>
        <rFont val="Times New Roman Cyr"/>
        <family val="1"/>
        <charset val="204"/>
      </rPr>
      <t>платы за земельные участки</t>
    </r>
    <r>
      <rPr>
        <sz val="12"/>
        <color indexed="18"/>
        <rFont val="Times New Roman Cyr"/>
        <family val="1"/>
        <charset val="204"/>
      </rPr>
      <t>, государственная собственность на которые не разграничена</t>
    </r>
  </si>
  <si>
    <r>
      <t xml:space="preserve">Доходы от сдачи в аренду имущества, находящегося </t>
    </r>
    <r>
      <rPr>
        <i/>
        <sz val="12"/>
        <color indexed="18"/>
        <rFont val="Times New Roman Cyr"/>
        <family val="1"/>
        <charset val="204"/>
      </rPr>
      <t xml:space="preserve">в оперативном управлении </t>
    </r>
    <r>
      <rPr>
        <sz val="12"/>
        <color indexed="18"/>
        <rFont val="Times New Roman Cyr"/>
        <family val="1"/>
        <charset val="204"/>
      </rPr>
      <t xml:space="preserve">муниципальных районов и созданными ими учреждений </t>
    </r>
  </si>
  <si>
    <r>
      <t xml:space="preserve">Доходы от сдачи в аренду имущества, </t>
    </r>
    <r>
      <rPr>
        <i/>
        <sz val="12"/>
        <color indexed="18"/>
        <rFont val="Times New Roman Cyr"/>
        <family val="1"/>
        <charset val="204"/>
      </rPr>
      <t>составляющего казну</t>
    </r>
    <r>
      <rPr>
        <sz val="12"/>
        <color indexed="18"/>
        <rFont val="Times New Roman Cyr"/>
        <family val="1"/>
        <charset val="204"/>
      </rPr>
      <t xml:space="preserve"> муниц. районов</t>
    </r>
  </si>
  <si>
    <r>
      <rPr>
        <i/>
        <sz val="12"/>
        <color indexed="18"/>
        <rFont val="Times New Roman Cyr"/>
        <family val="1"/>
        <charset val="204"/>
      </rPr>
      <t xml:space="preserve">Прочие поступления </t>
    </r>
    <r>
      <rPr>
        <sz val="12"/>
        <color indexed="18"/>
        <rFont val="Times New Roman Cyr"/>
        <family val="1"/>
        <charset val="204"/>
      </rPr>
      <t>от использования имущества, находящегося в гос. и муницип. собственности</t>
    </r>
  </si>
  <si>
    <r>
      <t xml:space="preserve">Налог, взимаемый в связи с применением </t>
    </r>
    <r>
      <rPr>
        <b/>
        <sz val="12"/>
        <color indexed="18"/>
        <rFont val="Times New Roman Cyr"/>
        <family val="1"/>
        <charset val="204"/>
      </rPr>
      <t>упрощённой системы</t>
    </r>
    <r>
      <rPr>
        <sz val="12"/>
        <color indexed="18"/>
        <rFont val="Times New Roman Cyr"/>
        <family val="1"/>
        <charset val="204"/>
      </rPr>
      <t xml:space="preserve"> налоголожения</t>
    </r>
  </si>
  <si>
    <r>
      <t xml:space="preserve">Единный налог на </t>
    </r>
    <r>
      <rPr>
        <b/>
        <sz val="12"/>
        <color indexed="18"/>
        <rFont val="Times New Roman Cyr"/>
        <family val="1"/>
        <charset val="204"/>
      </rPr>
      <t>вменённый доход</t>
    </r>
    <r>
      <rPr>
        <sz val="12"/>
        <color indexed="18"/>
        <rFont val="Times New Roman Cyr"/>
        <family val="1"/>
        <charset val="204"/>
      </rPr>
      <t>, для отдельных видов деятельности</t>
    </r>
  </si>
  <si>
    <r>
      <t xml:space="preserve">Налог, взимаемый в связи с </t>
    </r>
    <r>
      <rPr>
        <b/>
        <sz val="12"/>
        <color indexed="18"/>
        <rFont val="Times New Roman Cyr"/>
        <family val="1"/>
        <charset val="204"/>
      </rPr>
      <t>применением патентной</t>
    </r>
    <r>
      <rPr>
        <sz val="12"/>
        <color indexed="18"/>
        <rFont val="Times New Roman Cyr"/>
        <family val="1"/>
        <charset val="204"/>
      </rPr>
      <t xml:space="preserve"> системы налоголожения</t>
    </r>
  </si>
  <si>
    <r>
      <t xml:space="preserve">Доходы, получаемые в виде арендной платы, а также средства </t>
    </r>
    <r>
      <rPr>
        <i/>
        <sz val="12"/>
        <color indexed="18"/>
        <rFont val="Times New Roman Cyr"/>
        <charset val="204"/>
      </rPr>
      <t>от продажи права на заключение договоров аренды за земли</t>
    </r>
    <r>
      <rPr>
        <sz val="12"/>
        <color indexed="18"/>
        <rFont val="Times New Roman Cyr"/>
        <family val="1"/>
        <charset val="204"/>
      </rPr>
      <t>, находящиеся в собственности муниципальных районов</t>
    </r>
  </si>
  <si>
    <t>Доходы от приватизации имущества, находящегося в государственной и муниципальной собственности</t>
  </si>
  <si>
    <t>Уточнённый бюджет на 2024 г.</t>
  </si>
  <si>
    <t>ПЕРЕЧИСЛЕНИЯ ДЛЯ ОСУЩЕСТВЛЕНИЯ ВОЗВРАТА (ЗАЧЕТА) ИЗЛИШНЕ УПЛАЧЕННЫХ ИЛИ ИЗЛИШНЕ ВЗЫСКАННЫХ СУММ НАЛОГОВ, СБОРОВ И ИНЫХ ПЛАТЕЖЕЙ (2.08)</t>
  </si>
  <si>
    <t>ДОХОДЫ ОТ ВОЗВРАТА ОСТАТКОВ СУБСИДИЙ, СУБВЕНЦИЙ И ИНЫХ МЕЖБЮДЖЕТНЫХ ТРАНСФЕРТОВ, ИМЕЮЩИХ ЦЕЛЕВОЕ НАЗНАЧЕНИЕ, ПРОШЛЫХ ЛЕТ (2 18)</t>
  </si>
  <si>
    <t>ВОЗВРАТ ОСТАТКОВ СУБСИДИЙ, СУБВЕНЦИЙ И ИНЫХ МЕЖБЮДЖЕТНЫХ ТРАНСФЕРТОВ, ИМЕЮЩИХ ЦЕЛЕВОЕ НАЗНАЧЕНИЕ, ПРОШЛЫХ ЛЕТ (2 19)</t>
  </si>
  <si>
    <t xml:space="preserve">ИСПОЛНЕНИЕ ДОХОДОВ РАЙОННОГО БЮДЖЕТА   ЗА 9 месяцев 2024 года.                                    </t>
  </si>
  <si>
    <t>Исполнено                              за 9 месяцев            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</si>
</sst>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25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b/>
      <sz val="11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2"/>
      <color indexed="18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0"/>
      <color indexed="18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color indexed="18"/>
      <name val="Times New Roman Cyr"/>
      <family val="1"/>
      <charset val="204"/>
    </font>
    <font>
      <sz val="12"/>
      <color rgb="FF002060"/>
      <name val="Times New Roman Cyr"/>
      <family val="1"/>
      <charset val="204"/>
    </font>
    <font>
      <i/>
      <sz val="12"/>
      <color indexed="18"/>
      <name val="Times New Roman Cyr"/>
      <charset val="204"/>
    </font>
    <font>
      <sz val="12"/>
      <color rgb="FF000080"/>
      <name val="Times New Roman Cyr"/>
      <family val="1"/>
      <charset val="204"/>
    </font>
    <font>
      <sz val="10"/>
      <color rgb="FF0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5" fillId="0" borderId="0" xfId="0" applyFont="1"/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0" fontId="7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/>
    <xf numFmtId="3" fontId="7" fillId="0" borderId="1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0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vertical="center"/>
    </xf>
    <xf numFmtId="164" fontId="15" fillId="2" borderId="1" xfId="0" applyNumberFormat="1" applyFont="1" applyFill="1" applyBorder="1" applyAlignment="1">
      <alignment vertical="center"/>
    </xf>
    <xf numFmtId="164" fontId="6" fillId="3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3" fontId="8" fillId="3" borderId="1" xfId="0" applyNumberFormat="1" applyFont="1" applyFill="1" applyBorder="1" applyAlignment="1">
      <alignment horizontal="left" vertical="center" wrapText="1"/>
    </xf>
    <xf numFmtId="0" fontId="16" fillId="0" borderId="0" xfId="0" applyFont="1"/>
    <xf numFmtId="165" fontId="17" fillId="0" borderId="0" xfId="0" applyNumberFormat="1" applyFont="1"/>
    <xf numFmtId="0" fontId="17" fillId="0" borderId="0" xfId="0" applyFont="1"/>
    <xf numFmtId="0" fontId="12" fillId="0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3" fontId="18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11" fillId="4" borderId="1" xfId="0" applyNumberFormat="1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vertical="center"/>
    </xf>
    <xf numFmtId="164" fontId="21" fillId="0" borderId="1" xfId="0" applyNumberFormat="1" applyFont="1" applyFill="1" applyBorder="1" applyAlignment="1">
      <alignment vertical="center"/>
    </xf>
    <xf numFmtId="3" fontId="23" fillId="0" borderId="1" xfId="0" applyNumberFormat="1" applyFont="1" applyFill="1" applyBorder="1" applyAlignment="1">
      <alignment horizontal="left" vertical="center" wrapText="1"/>
    </xf>
    <xf numFmtId="49" fontId="24" fillId="0" borderId="3" xfId="0" applyNumberFormat="1" applyFont="1" applyBorder="1" applyAlignment="1" applyProtection="1">
      <alignment horizontal="left" vertical="center" wrapText="1"/>
    </xf>
    <xf numFmtId="164" fontId="12" fillId="0" borderId="1" xfId="0" applyNumberFormat="1" applyFont="1" applyBorder="1"/>
    <xf numFmtId="3" fontId="12" fillId="0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right"/>
    </xf>
    <xf numFmtId="0" fontId="19" fillId="0" borderId="0" xfId="0" applyFont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8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view="pageBreakPreview" zoomScale="75" zoomScaleNormal="100" zoomScaleSheetLayoutView="75" workbookViewId="0">
      <selection activeCell="B46" sqref="B46"/>
    </sheetView>
  </sheetViews>
  <sheetFormatPr defaultRowHeight="12.75" x14ac:dyDescent="0.2"/>
  <cols>
    <col min="1" max="1" width="75.5703125" style="1" customWidth="1"/>
    <col min="2" max="2" width="20" customWidth="1"/>
    <col min="3" max="3" width="19.28515625" customWidth="1"/>
    <col min="4" max="5" width="15.28515625" customWidth="1"/>
  </cols>
  <sheetData>
    <row r="1" spans="1:5" ht="17.25" customHeight="1" x14ac:dyDescent="0.25">
      <c r="A1" s="6"/>
      <c r="B1" s="53" t="s">
        <v>31</v>
      </c>
      <c r="C1" s="53"/>
      <c r="D1" s="53"/>
      <c r="E1" s="53"/>
    </row>
    <row r="2" spans="1:5" ht="17.25" customHeight="1" x14ac:dyDescent="0.25">
      <c r="A2" s="8"/>
      <c r="B2" s="54" t="s">
        <v>24</v>
      </c>
      <c r="C2" s="54"/>
      <c r="D2" s="54"/>
      <c r="E2" s="54"/>
    </row>
    <row r="3" spans="1:5" ht="17.25" customHeight="1" x14ac:dyDescent="0.2">
      <c r="A3" s="7"/>
      <c r="B3" s="50"/>
      <c r="C3" s="51"/>
      <c r="D3" s="19"/>
      <c r="E3" s="19"/>
    </row>
    <row r="4" spans="1:5" ht="15.75" customHeight="1" x14ac:dyDescent="0.2">
      <c r="A4" s="55" t="s">
        <v>47</v>
      </c>
      <c r="B4" s="55"/>
      <c r="C4" s="55"/>
      <c r="D4" s="55"/>
      <c r="E4" s="55"/>
    </row>
    <row r="5" spans="1:5" ht="15" customHeight="1" x14ac:dyDescent="0.2">
      <c r="A5" s="55"/>
      <c r="B5" s="55"/>
      <c r="C5" s="55"/>
      <c r="D5" s="55"/>
      <c r="E5" s="55"/>
    </row>
    <row r="6" spans="1:5" ht="14.25" customHeight="1" x14ac:dyDescent="0.2">
      <c r="B6" s="16"/>
      <c r="C6" s="16"/>
      <c r="D6" s="52" t="s">
        <v>13</v>
      </c>
      <c r="E6" s="52"/>
    </row>
    <row r="7" spans="1:5" s="2" customFormat="1" ht="63.75" customHeight="1" x14ac:dyDescent="0.2">
      <c r="A7" s="36" t="s">
        <v>3</v>
      </c>
      <c r="B7" s="20" t="s">
        <v>43</v>
      </c>
      <c r="C7" s="20" t="s">
        <v>48</v>
      </c>
      <c r="D7" s="20" t="s">
        <v>19</v>
      </c>
      <c r="E7" s="20" t="s">
        <v>28</v>
      </c>
    </row>
    <row r="8" spans="1:5" s="3" customFormat="1" ht="31.5" customHeight="1" x14ac:dyDescent="0.25">
      <c r="A8" s="38" t="s">
        <v>25</v>
      </c>
      <c r="B8" s="24">
        <f>SUM(B9,B13,B19,B23,B24,B30,B32,B33,B37,B38,B18,B12)</f>
        <v>463581.4</v>
      </c>
      <c r="C8" s="24">
        <f>SUM(C9,C13,C19,C23,C24,C30,C32,C33,C37,C38,C18,C12)</f>
        <v>344686.19999999995</v>
      </c>
      <c r="D8" s="24">
        <f>IF(C8=0," ",ROUND(C8/B8*100,1))</f>
        <v>74.400000000000006</v>
      </c>
      <c r="E8" s="25">
        <f t="shared" ref="E8:E19" si="0">ROUND(C8/$C$50*100,1)</f>
        <v>23.9</v>
      </c>
    </row>
    <row r="9" spans="1:5" s="10" customFormat="1" ht="23.25" customHeight="1" x14ac:dyDescent="0.2">
      <c r="A9" s="37" t="s">
        <v>6</v>
      </c>
      <c r="B9" s="9">
        <f>SUM(B10,B11)</f>
        <v>369259</v>
      </c>
      <c r="C9" s="9">
        <f>SUM(C10,C11)</f>
        <v>265054.5</v>
      </c>
      <c r="D9" s="22">
        <f t="shared" ref="D9:D22" si="1">IF(C9=0," ",ROUND(C9/B9*100,1))</f>
        <v>71.8</v>
      </c>
      <c r="E9" s="21">
        <f t="shared" si="0"/>
        <v>18.3</v>
      </c>
    </row>
    <row r="10" spans="1:5" ht="18" hidden="1" customHeight="1" x14ac:dyDescent="0.2">
      <c r="A10" s="15" t="s">
        <v>10</v>
      </c>
      <c r="B10" s="4"/>
      <c r="C10" s="4"/>
      <c r="D10" s="23" t="str">
        <f t="shared" si="1"/>
        <v xml:space="preserve"> </v>
      </c>
      <c r="E10" s="21">
        <f t="shared" si="0"/>
        <v>0</v>
      </c>
    </row>
    <row r="11" spans="1:5" ht="32.25" customHeight="1" x14ac:dyDescent="0.2">
      <c r="A11" s="40" t="s">
        <v>9</v>
      </c>
      <c r="B11" s="4">
        <v>369259</v>
      </c>
      <c r="C11" s="4">
        <v>265054.5</v>
      </c>
      <c r="D11" s="23">
        <f t="shared" si="1"/>
        <v>71.8</v>
      </c>
      <c r="E11" s="21">
        <f t="shared" si="0"/>
        <v>18.3</v>
      </c>
    </row>
    <row r="12" spans="1:5" s="10" customFormat="1" ht="24.75" customHeight="1" x14ac:dyDescent="0.2">
      <c r="A12" s="30" t="s">
        <v>30</v>
      </c>
      <c r="B12" s="9">
        <v>6010.9</v>
      </c>
      <c r="C12" s="9">
        <v>4298.1000000000004</v>
      </c>
      <c r="D12" s="22">
        <f t="shared" ref="D12" si="2">IF(C12=0," ",ROUND(C12/B12*100,1))</f>
        <v>71.5</v>
      </c>
      <c r="E12" s="18">
        <f t="shared" si="0"/>
        <v>0.3</v>
      </c>
    </row>
    <row r="13" spans="1:5" s="10" customFormat="1" ht="31.5" customHeight="1" x14ac:dyDescent="0.2">
      <c r="A13" s="11" t="s">
        <v>1</v>
      </c>
      <c r="B13" s="9">
        <f>SUM(B14:B17)</f>
        <v>38934</v>
      </c>
      <c r="C13" s="9">
        <f>SUM(C14:C17)</f>
        <v>34906.800000000003</v>
      </c>
      <c r="D13" s="22">
        <f t="shared" si="1"/>
        <v>89.7</v>
      </c>
      <c r="E13" s="9">
        <f t="shared" si="0"/>
        <v>2.4</v>
      </c>
    </row>
    <row r="14" spans="1:5" ht="33" customHeight="1" x14ac:dyDescent="0.2">
      <c r="A14" s="40" t="s">
        <v>38</v>
      </c>
      <c r="B14" s="4">
        <v>35418.300000000003</v>
      </c>
      <c r="C14" s="4">
        <v>31524</v>
      </c>
      <c r="D14" s="23">
        <f t="shared" ref="D14" si="3">IF(C14=0," ",ROUND(C14/B14*100,1))</f>
        <v>89</v>
      </c>
      <c r="E14" s="21">
        <f t="shared" si="0"/>
        <v>2.2000000000000002</v>
      </c>
    </row>
    <row r="15" spans="1:5" ht="23.25" customHeight="1" x14ac:dyDescent="0.2">
      <c r="A15" s="40" t="s">
        <v>39</v>
      </c>
      <c r="B15" s="4">
        <v>0</v>
      </c>
      <c r="C15" s="4">
        <v>101</v>
      </c>
      <c r="D15" s="23" t="e">
        <f t="shared" si="1"/>
        <v>#DIV/0!</v>
      </c>
      <c r="E15" s="21">
        <f t="shared" si="0"/>
        <v>0</v>
      </c>
    </row>
    <row r="16" spans="1:5" ht="33.75" customHeight="1" x14ac:dyDescent="0.2">
      <c r="A16" s="40" t="s">
        <v>40</v>
      </c>
      <c r="B16" s="4">
        <v>3500</v>
      </c>
      <c r="C16" s="4">
        <v>3272.4</v>
      </c>
      <c r="D16" s="23">
        <f t="shared" ref="D16" si="4">IF(C16=0," ",ROUND(C16/B16*100,1))</f>
        <v>93.5</v>
      </c>
      <c r="E16" s="21">
        <f t="shared" si="0"/>
        <v>0.2</v>
      </c>
    </row>
    <row r="17" spans="1:5" ht="27" customHeight="1" x14ac:dyDescent="0.2">
      <c r="A17" s="40" t="s">
        <v>32</v>
      </c>
      <c r="B17" s="4">
        <v>15.7</v>
      </c>
      <c r="C17" s="4">
        <v>9.4</v>
      </c>
      <c r="D17" s="23">
        <f t="shared" si="1"/>
        <v>59.9</v>
      </c>
      <c r="E17" s="21">
        <f t="shared" si="0"/>
        <v>0</v>
      </c>
    </row>
    <row r="18" spans="1:5" s="10" customFormat="1" ht="24.75" customHeight="1" x14ac:dyDescent="0.2">
      <c r="A18" s="30" t="s">
        <v>27</v>
      </c>
      <c r="B18" s="9">
        <v>2585.1999999999998</v>
      </c>
      <c r="C18" s="9">
        <v>3016.1</v>
      </c>
      <c r="D18" s="22">
        <f t="shared" si="1"/>
        <v>116.7</v>
      </c>
      <c r="E18" s="18">
        <f t="shared" si="0"/>
        <v>0.2</v>
      </c>
    </row>
    <row r="19" spans="1:5" s="10" customFormat="1" ht="24" customHeight="1" x14ac:dyDescent="0.25">
      <c r="A19" s="13" t="s">
        <v>7</v>
      </c>
      <c r="B19" s="12">
        <v>4913.7</v>
      </c>
      <c r="C19" s="12">
        <v>5026.7</v>
      </c>
      <c r="D19" s="22">
        <f t="shared" si="1"/>
        <v>102.3</v>
      </c>
      <c r="E19" s="9">
        <f t="shared" si="0"/>
        <v>0.3</v>
      </c>
    </row>
    <row r="20" spans="1:5" ht="0.75" hidden="1" customHeight="1" x14ac:dyDescent="0.25">
      <c r="A20" s="14"/>
      <c r="B20" s="5"/>
      <c r="C20" s="5"/>
      <c r="D20" s="22" t="str">
        <f t="shared" si="1"/>
        <v xml:space="preserve"> </v>
      </c>
      <c r="E20" s="21"/>
    </row>
    <row r="21" spans="1:5" ht="4.5" hidden="1" customHeight="1" x14ac:dyDescent="0.25">
      <c r="A21" s="14"/>
      <c r="B21" s="5"/>
      <c r="C21" s="5"/>
      <c r="D21" s="22" t="str">
        <f t="shared" si="1"/>
        <v xml:space="preserve"> </v>
      </c>
      <c r="E21" s="21"/>
    </row>
    <row r="22" spans="1:5" ht="3.75" hidden="1" customHeight="1" x14ac:dyDescent="0.25">
      <c r="A22" s="14"/>
      <c r="B22" s="5"/>
      <c r="C22" s="5"/>
      <c r="D22" s="22" t="str">
        <f t="shared" si="1"/>
        <v xml:space="preserve"> </v>
      </c>
      <c r="E22" s="21"/>
    </row>
    <row r="23" spans="1:5" s="10" customFormat="1" ht="35.25" customHeight="1" x14ac:dyDescent="0.25">
      <c r="A23" s="17" t="s">
        <v>20</v>
      </c>
      <c r="B23" s="12"/>
      <c r="C23" s="12">
        <v>0</v>
      </c>
      <c r="D23" s="22"/>
      <c r="E23" s="18">
        <f t="shared" ref="E23:E48" si="5">ROUND(C23/$C$50*100,1)</f>
        <v>0</v>
      </c>
    </row>
    <row r="24" spans="1:5" s="10" customFormat="1" ht="39" customHeight="1" x14ac:dyDescent="0.2">
      <c r="A24" s="35" t="s">
        <v>4</v>
      </c>
      <c r="B24" s="9">
        <f>SUM(B25:B29)</f>
        <v>6677.6</v>
      </c>
      <c r="C24" s="9">
        <f>SUM(C25:C29)</f>
        <v>5576.4</v>
      </c>
      <c r="D24" s="22">
        <f>IF(C24=0," ",ROUND(C24/B24*100,1))</f>
        <v>83.5</v>
      </c>
      <c r="E24" s="9">
        <f t="shared" si="5"/>
        <v>0.4</v>
      </c>
    </row>
    <row r="25" spans="1:5" ht="39" customHeight="1" x14ac:dyDescent="0.2">
      <c r="A25" s="39" t="s">
        <v>34</v>
      </c>
      <c r="B25" s="43">
        <v>5065.3</v>
      </c>
      <c r="C25" s="43">
        <v>4316.3999999999996</v>
      </c>
      <c r="D25" s="43">
        <f>C25/B25*100</f>
        <v>85.215090912680381</v>
      </c>
      <c r="E25" s="21">
        <f t="shared" si="5"/>
        <v>0.3</v>
      </c>
    </row>
    <row r="26" spans="1:5" ht="51" customHeight="1" x14ac:dyDescent="0.2">
      <c r="A26" s="39" t="s">
        <v>41</v>
      </c>
      <c r="B26" s="43">
        <v>4.3</v>
      </c>
      <c r="C26" s="43">
        <v>3.6</v>
      </c>
      <c r="D26" s="43">
        <f>C26/B26*100</f>
        <v>83.720930232558146</v>
      </c>
      <c r="E26" s="21">
        <f t="shared" si="5"/>
        <v>0</v>
      </c>
    </row>
    <row r="27" spans="1:5" ht="38.25" customHeight="1" x14ac:dyDescent="0.2">
      <c r="A27" s="39" t="s">
        <v>35</v>
      </c>
      <c r="B27" s="43">
        <v>108</v>
      </c>
      <c r="C27" s="43">
        <v>55.6</v>
      </c>
      <c r="D27" s="43">
        <f>C27/B27*100</f>
        <v>51.481481481481481</v>
      </c>
      <c r="E27" s="21">
        <f t="shared" si="5"/>
        <v>0</v>
      </c>
    </row>
    <row r="28" spans="1:5" s="10" customFormat="1" ht="36" customHeight="1" x14ac:dyDescent="0.2">
      <c r="A28" s="39" t="s">
        <v>36</v>
      </c>
      <c r="B28" s="43">
        <v>1500</v>
      </c>
      <c r="C28" s="43">
        <v>1180.9000000000001</v>
      </c>
      <c r="D28" s="43">
        <f>C28/B28*100</f>
        <v>78.726666666666674</v>
      </c>
      <c r="E28" s="21">
        <f t="shared" si="5"/>
        <v>0.1</v>
      </c>
    </row>
    <row r="29" spans="1:5" s="10" customFormat="1" ht="37.5" customHeight="1" x14ac:dyDescent="0.2">
      <c r="A29" s="39" t="s">
        <v>37</v>
      </c>
      <c r="B29" s="4">
        <v>0</v>
      </c>
      <c r="C29" s="4">
        <v>19.899999999999999</v>
      </c>
      <c r="D29" s="4" t="e">
        <f>C29/B29*100</f>
        <v>#DIV/0!</v>
      </c>
      <c r="E29" s="21">
        <f t="shared" si="5"/>
        <v>0</v>
      </c>
    </row>
    <row r="30" spans="1:5" ht="27.75" customHeight="1" x14ac:dyDescent="0.2">
      <c r="A30" s="17" t="s">
        <v>2</v>
      </c>
      <c r="B30" s="9">
        <f>B31</f>
        <v>890.6</v>
      </c>
      <c r="C30" s="9">
        <f>C31</f>
        <v>597</v>
      </c>
      <c r="D30" s="22">
        <f>IF(C30=0," ",ROUND(C30/B30*100,1))</f>
        <v>67</v>
      </c>
      <c r="E30" s="9">
        <f t="shared" si="5"/>
        <v>0</v>
      </c>
    </row>
    <row r="31" spans="1:5" s="10" customFormat="1" ht="23.25" customHeight="1" x14ac:dyDescent="0.2">
      <c r="A31" s="39" t="s">
        <v>0</v>
      </c>
      <c r="B31" s="4">
        <v>890.6</v>
      </c>
      <c r="C31" s="4">
        <v>597</v>
      </c>
      <c r="D31" s="4">
        <f>C31/B31*100</f>
        <v>67.03346058836739</v>
      </c>
      <c r="E31" s="21">
        <f t="shared" si="5"/>
        <v>0</v>
      </c>
    </row>
    <row r="32" spans="1:5" s="10" customFormat="1" ht="36.75" customHeight="1" x14ac:dyDescent="0.2">
      <c r="A32" s="13" t="s">
        <v>21</v>
      </c>
      <c r="B32" s="9">
        <v>23894</v>
      </c>
      <c r="C32" s="9">
        <v>16010.2</v>
      </c>
      <c r="D32" s="18">
        <f>C32/B32*100</f>
        <v>67.005105884322418</v>
      </c>
      <c r="E32" s="9">
        <f t="shared" si="5"/>
        <v>1.1000000000000001</v>
      </c>
    </row>
    <row r="33" spans="1:5" ht="32.25" customHeight="1" x14ac:dyDescent="0.2">
      <c r="A33" s="17" t="s">
        <v>11</v>
      </c>
      <c r="B33" s="9">
        <f>SUM(B34:B36)</f>
        <v>6200</v>
      </c>
      <c r="C33" s="9">
        <f>SUM(C34:C36)</f>
        <v>8019.0999999999995</v>
      </c>
      <c r="D33" s="18">
        <f>C33/B33*100</f>
        <v>129.34032258064516</v>
      </c>
      <c r="E33" s="9">
        <f t="shared" si="5"/>
        <v>0.6</v>
      </c>
    </row>
    <row r="34" spans="1:5" ht="35.25" customHeight="1" x14ac:dyDescent="0.2">
      <c r="A34" s="39" t="s">
        <v>12</v>
      </c>
      <c r="B34" s="4">
        <v>0</v>
      </c>
      <c r="C34" s="4">
        <v>6</v>
      </c>
      <c r="D34" s="4" t="e">
        <f t="shared" ref="D34:D36" si="6">C34/B34*100</f>
        <v>#DIV/0!</v>
      </c>
      <c r="E34" s="21">
        <f t="shared" si="5"/>
        <v>0</v>
      </c>
    </row>
    <row r="35" spans="1:5" s="10" customFormat="1" ht="27" customHeight="1" x14ac:dyDescent="0.2">
      <c r="A35" s="44" t="s">
        <v>22</v>
      </c>
      <c r="B35" s="4">
        <v>6200</v>
      </c>
      <c r="C35" s="4">
        <v>8254.9</v>
      </c>
      <c r="D35" s="4">
        <f t="shared" ref="D35" si="7">C35/B35*100</f>
        <v>133.14354838709676</v>
      </c>
      <c r="E35" s="21">
        <f t="shared" si="5"/>
        <v>0.6</v>
      </c>
    </row>
    <row r="36" spans="1:5" s="10" customFormat="1" ht="27" customHeight="1" x14ac:dyDescent="0.2">
      <c r="A36" s="45" t="s">
        <v>42</v>
      </c>
      <c r="B36" s="4">
        <v>0</v>
      </c>
      <c r="C36" s="4">
        <v>-241.8</v>
      </c>
      <c r="D36" s="4" t="e">
        <f t="shared" si="6"/>
        <v>#DIV/0!</v>
      </c>
      <c r="E36" s="21">
        <f t="shared" si="5"/>
        <v>0</v>
      </c>
    </row>
    <row r="37" spans="1:5" s="10" customFormat="1" ht="26.25" customHeight="1" x14ac:dyDescent="0.2">
      <c r="A37" s="17" t="s">
        <v>8</v>
      </c>
      <c r="B37" s="9">
        <v>3411.4</v>
      </c>
      <c r="C37" s="9">
        <v>1375.7</v>
      </c>
      <c r="D37" s="9">
        <f>C37/B37*100</f>
        <v>40.326552148677962</v>
      </c>
      <c r="E37" s="9">
        <f t="shared" si="5"/>
        <v>0.1</v>
      </c>
    </row>
    <row r="38" spans="1:5" s="10" customFormat="1" ht="25.5" customHeight="1" x14ac:dyDescent="0.2">
      <c r="A38" s="17" t="s">
        <v>23</v>
      </c>
      <c r="B38" s="9">
        <v>805</v>
      </c>
      <c r="C38" s="9">
        <v>805.6</v>
      </c>
      <c r="D38" s="9">
        <f>C38/B38*100</f>
        <v>100.07453416149067</v>
      </c>
      <c r="E38" s="9">
        <f t="shared" si="5"/>
        <v>0.1</v>
      </c>
    </row>
    <row r="39" spans="1:5" s="27" customFormat="1" ht="30.75" customHeight="1" x14ac:dyDescent="0.25">
      <c r="A39" s="26" t="s">
        <v>5</v>
      </c>
      <c r="B39" s="25">
        <f>SUM(B41,B42,B43,B44,B45,B46,B48,B47,B49)</f>
        <v>1863028.7</v>
      </c>
      <c r="C39" s="25">
        <f>SUM(C41,C42,C43,C44,C45,C46,C47,C48,C49)</f>
        <v>1100366.9000000001</v>
      </c>
      <c r="D39" s="25">
        <f t="shared" ref="D39:D50" si="8">C39/B39*100</f>
        <v>59.063335953976463</v>
      </c>
      <c r="E39" s="25">
        <f t="shared" si="5"/>
        <v>76.099999999999994</v>
      </c>
    </row>
    <row r="40" spans="1:5" s="27" customFormat="1" ht="34.5" customHeight="1" x14ac:dyDescent="0.25">
      <c r="A40" s="41" t="s">
        <v>29</v>
      </c>
      <c r="B40" s="42">
        <f>SUM(B41:B45)</f>
        <v>1859268.7</v>
      </c>
      <c r="C40" s="42">
        <f>SUM(C41:C45)</f>
        <v>1096654.9000000001</v>
      </c>
      <c r="D40" s="42">
        <f t="shared" ref="D40" si="9">C40/B40*100</f>
        <v>58.983131378482312</v>
      </c>
      <c r="E40" s="42">
        <f t="shared" si="5"/>
        <v>75.900000000000006</v>
      </c>
    </row>
    <row r="41" spans="1:5" s="27" customFormat="1" ht="24.75" customHeight="1" x14ac:dyDescent="0.25">
      <c r="A41" s="47" t="s">
        <v>14</v>
      </c>
      <c r="B41" s="18">
        <v>327785.59999999998</v>
      </c>
      <c r="C41" s="18">
        <v>188422.1</v>
      </c>
      <c r="D41" s="18">
        <f t="shared" si="8"/>
        <v>57.48333666884696</v>
      </c>
      <c r="E41" s="18">
        <f t="shared" si="5"/>
        <v>13</v>
      </c>
    </row>
    <row r="42" spans="1:5" s="28" customFormat="1" ht="34.5" customHeight="1" x14ac:dyDescent="0.25">
      <c r="A42" s="48" t="s">
        <v>15</v>
      </c>
      <c r="B42" s="18">
        <v>785145.3</v>
      </c>
      <c r="C42" s="18">
        <v>399451.8</v>
      </c>
      <c r="D42" s="18">
        <f t="shared" si="8"/>
        <v>50.876162666961136</v>
      </c>
      <c r="E42" s="18">
        <f t="shared" si="5"/>
        <v>27.6</v>
      </c>
    </row>
    <row r="43" spans="1:5" s="29" customFormat="1" ht="28.5" customHeight="1" x14ac:dyDescent="0.25">
      <c r="A43" s="47" t="s">
        <v>16</v>
      </c>
      <c r="B43" s="18">
        <v>695476.2</v>
      </c>
      <c r="C43" s="18">
        <v>476824.9</v>
      </c>
      <c r="D43" s="18">
        <f t="shared" si="8"/>
        <v>68.560922717412907</v>
      </c>
      <c r="E43" s="18">
        <f t="shared" si="5"/>
        <v>33</v>
      </c>
    </row>
    <row r="44" spans="1:5" s="27" customFormat="1" ht="22.5" customHeight="1" x14ac:dyDescent="0.25">
      <c r="A44" s="48" t="s">
        <v>17</v>
      </c>
      <c r="B44" s="46">
        <v>37215.300000000003</v>
      </c>
      <c r="C44" s="46">
        <v>23893</v>
      </c>
      <c r="D44" s="18">
        <f t="shared" si="8"/>
        <v>64.202088925791273</v>
      </c>
      <c r="E44" s="18">
        <f t="shared" si="5"/>
        <v>1.7</v>
      </c>
    </row>
    <row r="45" spans="1:5" s="10" customFormat="1" ht="51" customHeight="1" x14ac:dyDescent="0.2">
      <c r="A45" s="49" t="s">
        <v>26</v>
      </c>
      <c r="B45" s="18">
        <v>13646.3</v>
      </c>
      <c r="C45" s="18">
        <v>8063.1</v>
      </c>
      <c r="D45" s="18">
        <f t="shared" si="8"/>
        <v>59.086345749397275</v>
      </c>
      <c r="E45" s="18">
        <f t="shared" si="5"/>
        <v>0.6</v>
      </c>
    </row>
    <row r="46" spans="1:5" s="10" customFormat="1" ht="33.75" customHeight="1" x14ac:dyDescent="0.2">
      <c r="A46" s="34" t="s">
        <v>33</v>
      </c>
      <c r="B46" s="18">
        <v>3760</v>
      </c>
      <c r="C46" s="18">
        <v>3712</v>
      </c>
      <c r="D46" s="18">
        <f t="shared" ref="D46" si="10">C46/B46*100</f>
        <v>98.723404255319153</v>
      </c>
      <c r="E46" s="18">
        <f t="shared" si="5"/>
        <v>0.3</v>
      </c>
    </row>
    <row r="47" spans="1:5" s="10" customFormat="1" ht="46.5" customHeight="1" x14ac:dyDescent="0.2">
      <c r="A47" s="34" t="s">
        <v>44</v>
      </c>
      <c r="B47" s="18">
        <v>0</v>
      </c>
      <c r="C47" s="18">
        <v>0</v>
      </c>
      <c r="D47" s="18"/>
      <c r="E47" s="18">
        <f t="shared" si="5"/>
        <v>0</v>
      </c>
    </row>
    <row r="48" spans="1:5" s="33" customFormat="1" ht="41.25" customHeight="1" x14ac:dyDescent="0.2">
      <c r="A48" s="34" t="s">
        <v>45</v>
      </c>
      <c r="B48" s="18">
        <v>0</v>
      </c>
      <c r="C48" s="18">
        <v>0</v>
      </c>
      <c r="D48" s="18"/>
      <c r="E48" s="18">
        <f t="shared" si="5"/>
        <v>0</v>
      </c>
    </row>
    <row r="49" spans="1:5" s="33" customFormat="1" ht="39.75" customHeight="1" x14ac:dyDescent="0.2">
      <c r="A49" s="34" t="s">
        <v>46</v>
      </c>
      <c r="B49" s="18">
        <v>0</v>
      </c>
      <c r="C49" s="18">
        <v>0</v>
      </c>
      <c r="D49" s="18"/>
      <c r="E49" s="18">
        <f t="shared" ref="E49" si="11">ROUND(C49/$C$50*100,1)</f>
        <v>0</v>
      </c>
    </row>
    <row r="50" spans="1:5" ht="22.5" customHeight="1" x14ac:dyDescent="0.2">
      <c r="A50" s="31" t="s">
        <v>18</v>
      </c>
      <c r="B50" s="32">
        <f>SUM(B8,B39)</f>
        <v>2326610.1</v>
      </c>
      <c r="C50" s="32">
        <f>SUM(C8,C39)</f>
        <v>1445053.1</v>
      </c>
      <c r="D50" s="32">
        <f t="shared" si="8"/>
        <v>62.109809460553791</v>
      </c>
      <c r="E50" s="25">
        <f>ROUND(C50/$C$50*100,1)</f>
        <v>100</v>
      </c>
    </row>
  </sheetData>
  <mergeCells count="5">
    <mergeCell ref="B3:C3"/>
    <mergeCell ref="D6:E6"/>
    <mergeCell ref="B1:E1"/>
    <mergeCell ref="B2:E2"/>
    <mergeCell ref="A4:E5"/>
  </mergeCells>
  <phoneticPr fontId="4" type="noConversion"/>
  <printOptions horizontalCentered="1"/>
  <pageMargins left="0.59055118110236227" right="0" top="0.47244094488188981" bottom="0.35433070866141736" header="0.27559055118110237" footer="0.15748031496062992"/>
  <pageSetup paperSize="9" scale="56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2024-04-15T09:02:44Z</cp:lastPrinted>
  <dcterms:created xsi:type="dcterms:W3CDTF">1998-06-04T11:46:36Z</dcterms:created>
  <dcterms:modified xsi:type="dcterms:W3CDTF">2024-10-16T09:56:39Z</dcterms:modified>
</cp:coreProperties>
</file>